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0730" windowHeight="11565" activeTab="2"/>
  </bookViews>
  <sheets>
    <sheet name="Le presenze" sheetId="3" r:id="rId1"/>
    <sheet name="I dati di Partecip" sheetId="2" r:id="rId2"/>
    <sheet name="Riepilogo saldi " sheetId="1" r:id="rId3"/>
  </sheets>
  <calcPr calcId="145621"/>
</workbook>
</file>

<file path=xl/calcChain.xml><?xml version="1.0" encoding="utf-8"?>
<calcChain xmlns="http://schemas.openxmlformats.org/spreadsheetml/2006/main">
  <c r="J8" i="1" l="1"/>
  <c r="I8" i="1"/>
  <c r="H8" i="1"/>
  <c r="F8" i="1"/>
  <c r="G8" i="1"/>
  <c r="M17" i="3"/>
  <c r="M8" i="3"/>
  <c r="F18" i="2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B81" i="2"/>
  <c r="D82" i="2"/>
  <c r="H34" i="1"/>
  <c r="H29" i="1"/>
  <c r="M26" i="1"/>
  <c r="Q21" i="1"/>
  <c r="K21" i="1"/>
  <c r="P21" i="1" s="1"/>
  <c r="Q14" i="1"/>
  <c r="K13" i="1"/>
  <c r="P14" i="1" l="1"/>
</calcChain>
</file>

<file path=xl/sharedStrings.xml><?xml version="1.0" encoding="utf-8"?>
<sst xmlns="http://schemas.openxmlformats.org/spreadsheetml/2006/main" count="216" uniqueCount="185">
  <si>
    <t>RIEPILOGO SALDI</t>
  </si>
  <si>
    <t>% DI INCIDENZA</t>
  </si>
  <si>
    <t xml:space="preserve"> BILANCIO PREVENTIVO 2015 APPROVATO IL 16 DICEMBRE 2014 DELIBERA 510/2014</t>
  </si>
  <si>
    <t xml:space="preserve"> BILANCIO PREVENTIVO 2015  ASSESTAMENTO APPROVATO IL 30 NOVEMBRE 2015 DELIBERA </t>
  </si>
  <si>
    <t>ENTRATE</t>
  </si>
  <si>
    <t>USCITE</t>
  </si>
  <si>
    <t>CONAF</t>
  </si>
  <si>
    <t>SPONSOR</t>
  </si>
  <si>
    <t>01.05.05 ENTRATE EXPO</t>
  </si>
  <si>
    <t>01.22.11 USCITE EXPO</t>
  </si>
  <si>
    <t>QUOTA PARTECIPAZIONE CONAF</t>
  </si>
  <si>
    <t>EXPO PADIGLIONE</t>
  </si>
  <si>
    <t>01.05.06 ENTRATE CONGRESSO</t>
  </si>
  <si>
    <t>01.22.10 USCITE CONGRESSO</t>
  </si>
  <si>
    <t>VI CONGRESSO</t>
  </si>
  <si>
    <t>GESTIONE BIGLIETTI E VISITE GUIDATE</t>
  </si>
  <si>
    <t>COPERTURE DI BILANCIO DATE DAI CAPITOLI</t>
  </si>
  <si>
    <t>TOTALE</t>
  </si>
  <si>
    <t>1.07</t>
  </si>
  <si>
    <t>FONDO DI ACCANTONAMENTO</t>
  </si>
  <si>
    <t>COLLABORAZIONI COORDINATE E CONTINUATIVE/LAVORO INTERINALE</t>
  </si>
  <si>
    <t>1.22</t>
  </si>
  <si>
    <t xml:space="preserve"> USCITE PER ATTIVITA' AI SENSI DELL'ART. 17 DPR 350/81 (Congresso)</t>
  </si>
  <si>
    <t>01:10.x</t>
  </si>
  <si>
    <t>Dipartimenti</t>
  </si>
  <si>
    <t>Rimborso spese consiglieri</t>
  </si>
  <si>
    <t>01.25.02</t>
  </si>
  <si>
    <t>Rimborso spese ufficio di presidenza</t>
  </si>
  <si>
    <t>sisti</t>
  </si>
  <si>
    <t>Riccardo Masi  ( studente )</t>
  </si>
  <si>
    <t>Erika Chiummarello  ( Studente )</t>
  </si>
  <si>
    <t>Giuseppe Sallemi</t>
  </si>
  <si>
    <t>17 - 22 ottopbre</t>
  </si>
  <si>
    <t>Vincenzo Luccisano</t>
  </si>
  <si>
    <t>Marco Polo Mangiamele</t>
  </si>
  <si>
    <t>Paolo Aiello</t>
  </si>
  <si>
    <t>Guizzardi-Cipriani-Quaglia-D'Antonio-Fenu-Zari</t>
  </si>
  <si>
    <t>Francesca Pisani</t>
  </si>
  <si>
    <t>17- 31 Ottobre</t>
  </si>
  <si>
    <t>Antonio De Sensi  ( studente )</t>
  </si>
  <si>
    <t>10- 17 ottobre</t>
  </si>
  <si>
    <t>Irene Goia</t>
  </si>
  <si>
    <t>8 - 18 ottobre</t>
  </si>
  <si>
    <t>Serena Marte</t>
  </si>
  <si>
    <t>D'Antonio-Cipriani-Fenu-Coretti-Guizzardi</t>
  </si>
  <si>
    <t>Gianfranco Tedesco</t>
  </si>
  <si>
    <t>3 - 17 Ottobre</t>
  </si>
  <si>
    <t>Chiara Spinosa  (studente )</t>
  </si>
  <si>
    <t>Luigi De Vitto  ( studente )</t>
  </si>
  <si>
    <t>Francesco Sorgente</t>
  </si>
  <si>
    <t>28 setembre- 3 ottobre</t>
  </si>
  <si>
    <t>Elena Tognotti</t>
  </si>
  <si>
    <t>23-28 settembre</t>
  </si>
  <si>
    <t>Nicola Acinapura</t>
  </si>
  <si>
    <t>19-26 settembre</t>
  </si>
  <si>
    <t>D'Antonio-Diamanti-Busti-Guizzardi-Martello-Pecora</t>
  </si>
  <si>
    <t>Marco Inversini</t>
  </si>
  <si>
    <t>19 Settembre - 3 Ottobre</t>
  </si>
  <si>
    <t>Sam Raeymakers  ( studente )</t>
  </si>
  <si>
    <t>3 settembre - 19 settembre</t>
  </si>
  <si>
    <t>Elisabeth Johanna Meulendijks ( studente )</t>
  </si>
  <si>
    <t>29 agosto - 19 settembre</t>
  </si>
  <si>
    <t>Debora Gentile  (studente )</t>
  </si>
  <si>
    <t>Maria Raimondo</t>
  </si>
  <si>
    <t>Tomas Santiago Diaz Hernandez  (studente )</t>
  </si>
  <si>
    <t>Emilio Caliendo</t>
  </si>
  <si>
    <t>29 agosto - 5 settembre</t>
  </si>
  <si>
    <t>Sam Raeymaekers  (studente 9</t>
  </si>
  <si>
    <t>Alesssandra Garofalo</t>
  </si>
  <si>
    <t>Elisabeth Johanna Meuledijks (studente )</t>
  </si>
  <si>
    <t>Diamanti-Cipriani-Bisogno</t>
  </si>
  <si>
    <t xml:space="preserve">29 Agosto - 12 Settembre </t>
  </si>
  <si>
    <t>Carlo Tieghi  (studente )</t>
  </si>
  <si>
    <t>Eleonora Pietretti (studente )</t>
  </si>
  <si>
    <t>Anna lisda Aliquò  ( studente )</t>
  </si>
  <si>
    <t>Lorenzo zanardo ( studente )</t>
  </si>
  <si>
    <t>Vincenzo Evangelio  ( Studente )</t>
  </si>
  <si>
    <t>Giulia Manuli ( studente )</t>
  </si>
  <si>
    <t>Maurizio Fois</t>
  </si>
  <si>
    <t>Sergio Jimemenez Sobrino  ( studente )</t>
  </si>
  <si>
    <t>Giuliana De Florio</t>
  </si>
  <si>
    <t>Giacomo Corvaro  (studente )</t>
  </si>
  <si>
    <t>Busti-Coretti-Fenu</t>
  </si>
  <si>
    <t>Adriano ciani</t>
  </si>
  <si>
    <t>16 - 29 Agosto</t>
  </si>
  <si>
    <t>Elia Cammarata  (studente )</t>
  </si>
  <si>
    <t>Pietro Bertolotto  (studente )</t>
  </si>
  <si>
    <t>Giacomo Corvaro ( studente )</t>
  </si>
  <si>
    <t>Stefano Afric  (studente )</t>
  </si>
  <si>
    <t>Arianna De Marco ( studente )</t>
  </si>
  <si>
    <t>Mercedes Zamora</t>
  </si>
  <si>
    <t>Alfredo Virgili</t>
  </si>
  <si>
    <t>Marco Montemurro</t>
  </si>
  <si>
    <t>Giulia Tedesco</t>
  </si>
  <si>
    <t>Diamanti-Pisanti</t>
  </si>
  <si>
    <t>Cristina Colla</t>
  </si>
  <si>
    <t>1 - 16  Agosto</t>
  </si>
  <si>
    <t>Giuseppe Tallarico</t>
  </si>
  <si>
    <t>Franco Sorgente</t>
  </si>
  <si>
    <t>Andrea Sanna</t>
  </si>
  <si>
    <t>Marco Sirigu</t>
  </si>
  <si>
    <t>Gianfranco Cogni</t>
  </si>
  <si>
    <t>Lavinia Selli</t>
  </si>
  <si>
    <t>Fabrizio Franca</t>
  </si>
  <si>
    <t>Federica Savazzini</t>
  </si>
  <si>
    <t>Giovanni Sarlo</t>
  </si>
  <si>
    <t>D'Antonio-Pecora-Cipriani-Quaglia-Bisogno</t>
  </si>
  <si>
    <t>Gabriele Giannini</t>
  </si>
  <si>
    <t>18 Luglio - 1 Agosto</t>
  </si>
  <si>
    <t>Gerardina Santese</t>
  </si>
  <si>
    <t>Alessandro franco  ( studente )</t>
  </si>
  <si>
    <t>Pietro Bertolotto  ( studente )</t>
  </si>
  <si>
    <t>Agata Provenzano</t>
  </si>
  <si>
    <t>Laure Bassani</t>
  </si>
  <si>
    <t>13- 19 luglio</t>
  </si>
  <si>
    <t>Giovanni Poletti</t>
  </si>
  <si>
    <t>4 - 11 luglio</t>
  </si>
  <si>
    <t>Marilena Po</t>
  </si>
  <si>
    <t>Valentina Sposato</t>
  </si>
  <si>
    <t>Salvo Piazza</t>
  </si>
  <si>
    <t>Martello-Cipriani-Quaglia-Fenu-D'Antonio</t>
  </si>
  <si>
    <t>Stefania Anconetani</t>
  </si>
  <si>
    <t xml:space="preserve">4 - 18 Luglio </t>
  </si>
  <si>
    <t>Nicola Noè</t>
  </si>
  <si>
    <t>Marta Marino</t>
  </si>
  <si>
    <t>Mariella russo   ( studente )</t>
  </si>
  <si>
    <t>Arturo Lincio</t>
  </si>
  <si>
    <t>Michele Librandi</t>
  </si>
  <si>
    <t>Cipriani-Guizzaqrdi-D'Antonio-Martello</t>
  </si>
  <si>
    <t>Virgilio Garavaglia</t>
  </si>
  <si>
    <t xml:space="preserve">20 Giugno - 4 Luglio </t>
  </si>
  <si>
    <t>Alessia Giglio</t>
  </si>
  <si>
    <t>Lorenzo Giampaglia</t>
  </si>
  <si>
    <t>Maria Chiara Segati  ( studente )</t>
  </si>
  <si>
    <t>Silvia Ghezzi</t>
  </si>
  <si>
    <t>Astrid Aurelia Reali  ( Studente )</t>
  </si>
  <si>
    <t>Alessandra Garofalo</t>
  </si>
  <si>
    <t>Federico Buchetti</t>
  </si>
  <si>
    <t>Rocco Ferrari</t>
  </si>
  <si>
    <t>Erika Andenna</t>
  </si>
  <si>
    <t>Vincenzo Di Masi</t>
  </si>
  <si>
    <t>Pecora-Cipriani-Giuliani</t>
  </si>
  <si>
    <t>6 - 20 Giugno</t>
  </si>
  <si>
    <t>Antonio Cuzzola</t>
  </si>
  <si>
    <t>Alice Ponzini  ( studente )</t>
  </si>
  <si>
    <t>Francesco Carà</t>
  </si>
  <si>
    <t>Zhenlong Jiang  ( studente )</t>
  </si>
  <si>
    <t>Massimo Cannata</t>
  </si>
  <si>
    <t>Ivana Calabrese</t>
  </si>
  <si>
    <t>Armando Buffoni</t>
  </si>
  <si>
    <t>Coretti-D'Antonio-Pecora-Guizzardi</t>
  </si>
  <si>
    <t>24 Maggio - 6 Giugno</t>
  </si>
  <si>
    <t>Maria Roberta Bruno</t>
  </si>
  <si>
    <t>Francesco Aloi  ( studente )</t>
  </si>
  <si>
    <t>Emanuela Di Stefano  ( studente )</t>
  </si>
  <si>
    <t>Carla Acciarino</t>
  </si>
  <si>
    <t>Francesco Carlà</t>
  </si>
  <si>
    <t>D'Antonio</t>
  </si>
  <si>
    <t>Adriano Ciani</t>
  </si>
  <si>
    <t xml:space="preserve"> 14 - 18 Settembre - CONGRESSO -</t>
  </si>
  <si>
    <t>Cipriani-Pecora-Coretti- Zari</t>
  </si>
  <si>
    <t>10 - 24  Maggio</t>
  </si>
  <si>
    <t>Consiglieri</t>
  </si>
  <si>
    <t>Nome e Cognome</t>
  </si>
  <si>
    <t>N</t>
  </si>
  <si>
    <t>Periodo</t>
  </si>
  <si>
    <t>Le attività</t>
  </si>
  <si>
    <t>*Comunicazione vedi schema ufficio stampa</t>
  </si>
  <si>
    <t>N_P</t>
  </si>
  <si>
    <t>Descrizione</t>
  </si>
  <si>
    <t>N.</t>
  </si>
  <si>
    <t>Visite guidate al padiglione</t>
  </si>
  <si>
    <t>Visite guidate all'Expo</t>
  </si>
  <si>
    <t>Eventi (Streaming)</t>
  </si>
  <si>
    <t>Congresso</t>
  </si>
  <si>
    <t>Palinsesto</t>
  </si>
  <si>
    <t>Congresso Mondiale</t>
  </si>
  <si>
    <t>Congresso Mondiale Visite Guidate</t>
  </si>
  <si>
    <t>Congresso Mondiale Tavoli</t>
  </si>
  <si>
    <t>Carta di Milano -Tavoli</t>
  </si>
  <si>
    <t>Eventi Farm Lab</t>
  </si>
  <si>
    <t>EXPO GESTIONE EVENTI</t>
  </si>
  <si>
    <t>CONTRIBUTO MIPAF</t>
  </si>
  <si>
    <t>EXPO GESTIONE EVENTI E MOSTRA PERMANENTE</t>
  </si>
  <si>
    <t>MIPAAF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</si>
</sst>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18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sz val="10"/>
      <name val="Tahoma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/>
    <xf numFmtId="0" fontId="17" fillId="0" borderId="0"/>
  </cellStyleXfs>
  <cellXfs count="143">
    <xf numFmtId="0" fontId="0" fillId="0" borderId="0" xfId="0"/>
    <xf numFmtId="0" fontId="0" fillId="5" borderId="0" xfId="0" applyFill="1"/>
    <xf numFmtId="0" fontId="0" fillId="5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7" xfId="0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0" fontId="0" fillId="0" borderId="8" xfId="0" applyBorder="1"/>
    <xf numFmtId="164" fontId="7" fillId="5" borderId="7" xfId="0" applyNumberFormat="1" applyFont="1" applyFill="1" applyBorder="1" applyAlignment="1">
      <alignment horizontal="center"/>
    </xf>
    <xf numFmtId="43" fontId="7" fillId="0" borderId="7" xfId="0" applyNumberFormat="1" applyFont="1" applyBorder="1"/>
    <xf numFmtId="9" fontId="7" fillId="0" borderId="7" xfId="2" applyFont="1" applyBorder="1" applyAlignment="1">
      <alignment horizontal="center"/>
    </xf>
    <xf numFmtId="164" fontId="0" fillId="0" borderId="0" xfId="0" applyNumberFormat="1"/>
    <xf numFmtId="21" fontId="8" fillId="0" borderId="0" xfId="0" applyNumberFormat="1" applyFont="1" applyBorder="1" applyAlignment="1">
      <alignment horizontal="left" vertical="center"/>
    </xf>
    <xf numFmtId="164" fontId="0" fillId="5" borderId="0" xfId="0" applyNumberFormat="1" applyFill="1" applyBorder="1" applyAlignment="1"/>
    <xf numFmtId="21" fontId="8" fillId="0" borderId="7" xfId="0" applyNumberFormat="1" applyFont="1" applyBorder="1" applyAlignment="1">
      <alignment horizontal="left" vertical="center"/>
    </xf>
    <xf numFmtId="21" fontId="8" fillId="5" borderId="9" xfId="0" applyNumberFormat="1" applyFont="1" applyFill="1" applyBorder="1" applyAlignment="1">
      <alignment horizontal="left" vertical="top"/>
    </xf>
    <xf numFmtId="21" fontId="8" fillId="5" borderId="0" xfId="0" applyNumberFormat="1" applyFont="1" applyFill="1" applyBorder="1" applyAlignment="1">
      <alignment horizontal="left" vertical="top"/>
    </xf>
    <xf numFmtId="43" fontId="5" fillId="0" borderId="13" xfId="1" applyFont="1" applyBorder="1"/>
    <xf numFmtId="43" fontId="0" fillId="0" borderId="7" xfId="1" applyFont="1" applyBorder="1"/>
    <xf numFmtId="43" fontId="9" fillId="0" borderId="7" xfId="1" applyFont="1" applyBorder="1" applyAlignment="1">
      <alignment horizontal="left" vertical="center"/>
    </xf>
    <xf numFmtId="43" fontId="8" fillId="0" borderId="7" xfId="1" applyFont="1" applyBorder="1" applyAlignment="1">
      <alignment horizontal="left" vertical="center"/>
    </xf>
    <xf numFmtId="43" fontId="9" fillId="5" borderId="7" xfId="1" applyFont="1" applyFill="1" applyBorder="1" applyAlignment="1">
      <alignment horizontal="left" vertical="top"/>
    </xf>
    <xf numFmtId="43" fontId="0" fillId="0" borderId="0" xfId="1" applyFont="1" applyBorder="1"/>
    <xf numFmtId="9" fontId="0" fillId="0" borderId="0" xfId="2" applyFont="1"/>
    <xf numFmtId="43" fontId="5" fillId="0" borderId="7" xfId="1" applyFont="1" applyBorder="1"/>
    <xf numFmtId="164" fontId="5" fillId="5" borderId="7" xfId="0" applyNumberFormat="1" applyFont="1" applyFill="1" applyBorder="1" applyAlignment="1"/>
    <xf numFmtId="164" fontId="0" fillId="0" borderId="0" xfId="0" applyNumberFormat="1" applyBorder="1"/>
    <xf numFmtId="0" fontId="0" fillId="0" borderId="0" xfId="0" applyFill="1"/>
    <xf numFmtId="0" fontId="2" fillId="0" borderId="0" xfId="3" applyFill="1" applyBorder="1" applyAlignment="1">
      <alignment horizontal="center"/>
    </xf>
    <xf numFmtId="164" fontId="0" fillId="0" borderId="5" xfId="0" applyNumberFormat="1" applyFill="1" applyBorder="1" applyAlignment="1"/>
    <xf numFmtId="43" fontId="0" fillId="0" borderId="0" xfId="1" applyFont="1" applyFill="1" applyBorder="1"/>
    <xf numFmtId="164" fontId="0" fillId="0" borderId="0" xfId="0" applyNumberFormat="1" applyFill="1" applyBorder="1" applyAlignment="1"/>
    <xf numFmtId="164" fontId="0" fillId="0" borderId="0" xfId="0" applyNumberFormat="1" applyFill="1"/>
    <xf numFmtId="164" fontId="0" fillId="0" borderId="7" xfId="2" applyNumberFormat="1" applyFont="1" applyBorder="1"/>
    <xf numFmtId="164" fontId="0" fillId="5" borderId="11" xfId="0" applyNumberFormat="1" applyFill="1" applyBorder="1" applyAlignment="1"/>
    <xf numFmtId="0" fontId="0" fillId="0" borderId="0" xfId="0" applyBorder="1"/>
    <xf numFmtId="43" fontId="10" fillId="5" borderId="7" xfId="1" applyFont="1" applyFill="1" applyBorder="1" applyAlignment="1">
      <alignment horizontal="left" vertical="top"/>
    </xf>
    <xf numFmtId="43" fontId="0" fillId="0" borderId="0" xfId="0" applyNumberFormat="1" applyBorder="1"/>
    <xf numFmtId="43" fontId="0" fillId="0" borderId="7" xfId="0" applyNumberFormat="1" applyBorder="1"/>
    <xf numFmtId="0" fontId="0" fillId="0" borderId="0" xfId="0" applyFill="1" applyBorder="1"/>
    <xf numFmtId="43" fontId="0" fillId="0" borderId="13" xfId="1" applyFont="1" applyBorder="1"/>
    <xf numFmtId="43" fontId="0" fillId="0" borderId="12" xfId="1" applyFont="1" applyBorder="1"/>
    <xf numFmtId="43" fontId="5" fillId="0" borderId="7" xfId="0" applyNumberFormat="1" applyFont="1" applyBorder="1"/>
    <xf numFmtId="0" fontId="0" fillId="0" borderId="13" xfId="0" applyBorder="1"/>
    <xf numFmtId="164" fontId="0" fillId="5" borderId="0" xfId="0" applyNumberFormat="1" applyFill="1" applyBorder="1" applyAlignment="1">
      <alignment horizontal="center" vertical="center"/>
    </xf>
    <xf numFmtId="49" fontId="10" fillId="5" borderId="7" xfId="0" applyNumberFormat="1" applyFont="1" applyFill="1" applyBorder="1" applyAlignment="1">
      <alignment horizontal="left"/>
    </xf>
    <xf numFmtId="43" fontId="11" fillId="0" borderId="7" xfId="1" applyFont="1" applyBorder="1"/>
    <xf numFmtId="21" fontId="10" fillId="5" borderId="7" xfId="0" applyNumberFormat="1" applyFont="1" applyFill="1" applyBorder="1" applyAlignment="1">
      <alignment horizontal="left"/>
    </xf>
    <xf numFmtId="49" fontId="8" fillId="5" borderId="9" xfId="0" applyNumberFormat="1" applyFont="1" applyFill="1" applyBorder="1" applyAlignment="1">
      <alignment horizontal="left"/>
    </xf>
    <xf numFmtId="21" fontId="10" fillId="5" borderId="7" xfId="0" applyNumberFormat="1" applyFont="1" applyFill="1" applyBorder="1" applyAlignment="1">
      <alignment horizontal="left" vertical="top"/>
    </xf>
    <xf numFmtId="43" fontId="12" fillId="5" borderId="7" xfId="1" applyFont="1" applyFill="1" applyBorder="1"/>
    <xf numFmtId="49" fontId="8" fillId="5" borderId="9" xfId="0" applyNumberFormat="1" applyFont="1" applyFill="1" applyBorder="1" applyAlignment="1">
      <alignment horizontal="left" vertical="center"/>
    </xf>
    <xf numFmtId="43" fontId="11" fillId="0" borderId="7" xfId="1" applyFont="1" applyFill="1" applyBorder="1"/>
    <xf numFmtId="43" fontId="14" fillId="0" borderId="0" xfId="1" applyFont="1"/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0" fillId="0" borderId="7" xfId="0" applyBorder="1"/>
    <xf numFmtId="0" fontId="4" fillId="0" borderId="7" xfId="0" applyFont="1" applyBorder="1"/>
    <xf numFmtId="0" fontId="5" fillId="0" borderId="0" xfId="0" applyFont="1" applyAlignment="1">
      <alignment horizontal="center"/>
    </xf>
    <xf numFmtId="0" fontId="18" fillId="0" borderId="0" xfId="0" applyFont="1"/>
    <xf numFmtId="43" fontId="18" fillId="0" borderId="0" xfId="1" applyFont="1" applyAlignment="1">
      <alignment horizontal="center" vertical="center"/>
    </xf>
    <xf numFmtId="0" fontId="18" fillId="0" borderId="7" xfId="0" applyFont="1" applyBorder="1"/>
    <xf numFmtId="43" fontId="18" fillId="0" borderId="7" xfId="1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0" fontId="18" fillId="0" borderId="7" xfId="0" applyFont="1" applyBorder="1" applyAlignment="1">
      <alignment horizontal="left"/>
    </xf>
    <xf numFmtId="0" fontId="18" fillId="0" borderId="14" xfId="0" applyFont="1" applyBorder="1" applyAlignment="1">
      <alignment horizontal="left" wrapText="1"/>
    </xf>
    <xf numFmtId="0" fontId="18" fillId="0" borderId="16" xfId="0" applyFont="1" applyBorder="1" applyAlignment="1">
      <alignment horizontal="left" wrapText="1"/>
    </xf>
    <xf numFmtId="0" fontId="18" fillId="0" borderId="17" xfId="0" applyFont="1" applyBorder="1" applyAlignment="1">
      <alignment horizontal="left" wrapText="1"/>
    </xf>
    <xf numFmtId="0" fontId="18" fillId="0" borderId="14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horizontal="left" vertical="center"/>
    </xf>
    <xf numFmtId="0" fontId="12" fillId="5" borderId="14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2" fillId="5" borderId="17" xfId="0" applyFont="1" applyFill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5" borderId="0" xfId="0" applyNumberFormat="1" applyFill="1" applyBorder="1" applyAlignment="1">
      <alignment horizontal="center" vertical="center"/>
    </xf>
    <xf numFmtId="0" fontId="11" fillId="0" borderId="14" xfId="0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2" fillId="5" borderId="7" xfId="0" applyFont="1" applyFill="1" applyBorder="1" applyAlignment="1">
      <alignment horizontal="left" vertical="center"/>
    </xf>
    <xf numFmtId="0" fontId="13" fillId="5" borderId="14" xfId="0" applyFont="1" applyFill="1" applyBorder="1" applyAlignment="1">
      <alignment horizontal="left" vertical="center" wrapText="1"/>
    </xf>
    <xf numFmtId="0" fontId="13" fillId="5" borderId="16" xfId="0" applyFont="1" applyFill="1" applyBorder="1" applyAlignment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12" fillId="5" borderId="14" xfId="0" applyFont="1" applyFill="1" applyBorder="1" applyAlignment="1">
      <alignment horizontal="left"/>
    </xf>
    <xf numFmtId="0" fontId="12" fillId="5" borderId="16" xfId="0" applyFont="1" applyFill="1" applyBorder="1" applyAlignment="1">
      <alignment horizontal="left"/>
    </xf>
    <xf numFmtId="0" fontId="12" fillId="5" borderId="17" xfId="0" applyFont="1" applyFill="1" applyBorder="1" applyAlignment="1">
      <alignment horizontal="left"/>
    </xf>
    <xf numFmtId="0" fontId="2" fillId="2" borderId="10" xfId="3" applyBorder="1" applyAlignment="1">
      <alignment horizontal="center"/>
    </xf>
    <xf numFmtId="0" fontId="2" fillId="2" borderId="11" xfId="3" applyBorder="1" applyAlignment="1">
      <alignment horizontal="center"/>
    </xf>
    <xf numFmtId="0" fontId="2" fillId="2" borderId="12" xfId="3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 wrapText="1"/>
    </xf>
    <xf numFmtId="0" fontId="0" fillId="6" borderId="11" xfId="0" applyFill="1" applyBorder="1" applyAlignment="1">
      <alignment horizontal="center" wrapText="1"/>
    </xf>
    <xf numFmtId="0" fontId="0" fillId="6" borderId="12" xfId="0" applyFill="1" applyBorder="1" applyAlignment="1">
      <alignment horizontal="center" wrapText="1"/>
    </xf>
    <xf numFmtId="0" fontId="3" fillId="3" borderId="7" xfId="4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3" fillId="3" borderId="10" xfId="4" applyBorder="1" applyAlignment="1">
      <alignment horizontal="center" wrapText="1"/>
    </xf>
    <xf numFmtId="0" fontId="3" fillId="3" borderId="12" xfId="4" applyBorder="1" applyAlignment="1">
      <alignment horizont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4" fontId="0" fillId="5" borderId="10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4" fontId="5" fillId="5" borderId="10" xfId="0" applyNumberFormat="1" applyFont="1" applyFill="1" applyBorder="1" applyAlignment="1">
      <alignment horizontal="center"/>
    </xf>
    <xf numFmtId="164" fontId="5" fillId="5" borderId="11" xfId="0" applyNumberFormat="1" applyFont="1" applyFill="1" applyBorder="1" applyAlignment="1">
      <alignment horizontal="center"/>
    </xf>
    <xf numFmtId="164" fontId="5" fillId="5" borderId="24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0" fillId="0" borderId="25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9" fontId="7" fillId="0" borderId="7" xfId="2" applyFont="1" applyBorder="1" applyAlignment="1">
      <alignment horizontal="center" vertical="center"/>
    </xf>
  </cellXfs>
  <cellStyles count="8">
    <cellStyle name="Migliaia" xfId="1" builtinId="3"/>
    <cellStyle name="Neutrale 2" xfId="5"/>
    <cellStyle name="Normale" xfId="0" builtinId="0"/>
    <cellStyle name="Normale 2" xfId="6"/>
    <cellStyle name="Normale 3" xfId="7"/>
    <cellStyle name="Percentuale" xfId="2" builtinId="5"/>
    <cellStyle name="Valore non valido" xfId="4" builtinId="27"/>
    <cellStyle name="Valore valido" xfId="3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workbookViewId="0">
      <selection activeCell="E9" sqref="E9"/>
    </sheetView>
  </sheetViews>
  <sheetFormatPr defaultRowHeight="18.75" x14ac:dyDescent="0.3"/>
  <cols>
    <col min="1" max="1" width="9.42578125" style="64" bestFit="1" customWidth="1"/>
    <col min="2" max="2" width="17.140625" style="64" customWidth="1"/>
    <col min="3" max="4" width="9.140625" style="64"/>
    <col min="5" max="5" width="16" style="65" bestFit="1" customWidth="1"/>
    <col min="6" max="9" width="9.140625" style="64"/>
    <col min="10" max="10" width="22.85546875" style="64" customWidth="1"/>
    <col min="11" max="12" width="9.140625" style="64"/>
    <col min="13" max="13" width="16" style="64" bestFit="1" customWidth="1"/>
    <col min="14" max="16384" width="9.140625" style="64"/>
  </cols>
  <sheetData>
    <row r="1" spans="2:13" ht="19.5" thickBot="1" x14ac:dyDescent="0.35"/>
    <row r="2" spans="2:13" ht="27" thickBot="1" x14ac:dyDescent="0.45">
      <c r="E2" s="64"/>
      <c r="I2" s="76" t="s">
        <v>166</v>
      </c>
      <c r="J2" s="77"/>
      <c r="K2" s="77"/>
      <c r="L2" s="77"/>
      <c r="M2" s="78"/>
    </row>
    <row r="3" spans="2:13" x14ac:dyDescent="0.3">
      <c r="B3" s="64" t="s">
        <v>167</v>
      </c>
      <c r="E3" s="64"/>
    </row>
    <row r="4" spans="2:13" x14ac:dyDescent="0.3">
      <c r="E4" s="64"/>
    </row>
    <row r="5" spans="2:13" x14ac:dyDescent="0.3">
      <c r="E5" s="64"/>
      <c r="I5" s="66" t="s">
        <v>168</v>
      </c>
      <c r="J5" s="79" t="s">
        <v>169</v>
      </c>
      <c r="K5" s="80"/>
      <c r="L5" s="81"/>
      <c r="M5" s="67" t="s">
        <v>170</v>
      </c>
    </row>
    <row r="6" spans="2:13" x14ac:dyDescent="0.3">
      <c r="E6" s="64"/>
      <c r="I6" s="66">
        <v>1</v>
      </c>
      <c r="J6" s="73" t="s">
        <v>171</v>
      </c>
      <c r="K6" s="74"/>
      <c r="L6" s="75"/>
      <c r="M6" s="67">
        <v>120000</v>
      </c>
    </row>
    <row r="7" spans="2:13" x14ac:dyDescent="0.3">
      <c r="I7" s="66">
        <v>2</v>
      </c>
      <c r="J7" s="73" t="s">
        <v>172</v>
      </c>
      <c r="K7" s="74"/>
      <c r="L7" s="75"/>
      <c r="M7" s="67">
        <v>300</v>
      </c>
    </row>
    <row r="8" spans="2:13" x14ac:dyDescent="0.3">
      <c r="E8" s="64"/>
      <c r="I8" s="66">
        <v>3</v>
      </c>
      <c r="J8" s="73" t="s">
        <v>173</v>
      </c>
      <c r="K8" s="74"/>
      <c r="L8" s="75"/>
      <c r="M8" s="67">
        <f>24*85</f>
        <v>2040</v>
      </c>
    </row>
    <row r="9" spans="2:13" x14ac:dyDescent="0.3">
      <c r="E9" s="64"/>
      <c r="I9" s="66">
        <v>4</v>
      </c>
      <c r="J9" s="73" t="s">
        <v>174</v>
      </c>
      <c r="K9" s="74"/>
      <c r="L9" s="75"/>
      <c r="M9" s="67">
        <v>1850</v>
      </c>
    </row>
    <row r="10" spans="2:13" ht="36.75" customHeight="1" x14ac:dyDescent="0.3">
      <c r="E10" s="64"/>
      <c r="M10" s="65"/>
    </row>
    <row r="11" spans="2:13" x14ac:dyDescent="0.3">
      <c r="E11" s="64"/>
      <c r="I11" s="66">
        <v>1</v>
      </c>
      <c r="J11" s="69" t="s">
        <v>175</v>
      </c>
      <c r="K11" s="69"/>
      <c r="L11" s="69"/>
      <c r="M11" s="67">
        <v>32</v>
      </c>
    </row>
    <row r="12" spans="2:13" x14ac:dyDescent="0.3">
      <c r="E12" s="64"/>
      <c r="I12" s="66">
        <v>2</v>
      </c>
      <c r="J12" s="69" t="s">
        <v>176</v>
      </c>
      <c r="K12" s="69"/>
      <c r="L12" s="69"/>
      <c r="M12" s="67">
        <v>4</v>
      </c>
    </row>
    <row r="13" spans="2:13" x14ac:dyDescent="0.3">
      <c r="E13" s="64"/>
      <c r="I13" s="66">
        <v>3</v>
      </c>
      <c r="J13" s="70" t="s">
        <v>177</v>
      </c>
      <c r="K13" s="71"/>
      <c r="L13" s="72"/>
      <c r="M13" s="67">
        <v>400</v>
      </c>
    </row>
    <row r="14" spans="2:13" x14ac:dyDescent="0.3">
      <c r="E14" s="64"/>
      <c r="I14" s="66">
        <v>4</v>
      </c>
      <c r="J14" s="73" t="s">
        <v>178</v>
      </c>
      <c r="K14" s="74"/>
      <c r="L14" s="75"/>
      <c r="M14" s="67">
        <v>32</v>
      </c>
    </row>
    <row r="15" spans="2:13" x14ac:dyDescent="0.3">
      <c r="I15" s="66">
        <v>5</v>
      </c>
      <c r="J15" s="69" t="s">
        <v>179</v>
      </c>
      <c r="K15" s="69"/>
      <c r="L15" s="69"/>
      <c r="M15" s="67">
        <v>12</v>
      </c>
    </row>
    <row r="16" spans="2:13" x14ac:dyDescent="0.3">
      <c r="I16" s="66">
        <v>6</v>
      </c>
      <c r="J16" s="69" t="s">
        <v>180</v>
      </c>
      <c r="K16" s="69"/>
      <c r="L16" s="69"/>
      <c r="M16" s="67">
        <v>107</v>
      </c>
    </row>
    <row r="17" spans="13:13" x14ac:dyDescent="0.3">
      <c r="M17" s="68">
        <f>SUM(M11:M16)</f>
        <v>587</v>
      </c>
    </row>
  </sheetData>
  <mergeCells count="12">
    <mergeCell ref="J16:L16"/>
    <mergeCell ref="I2:M2"/>
    <mergeCell ref="J5:L5"/>
    <mergeCell ref="J6:L6"/>
    <mergeCell ref="J7:L7"/>
    <mergeCell ref="J8:L8"/>
    <mergeCell ref="J9:L9"/>
    <mergeCell ref="J11:L11"/>
    <mergeCell ref="J12:L12"/>
    <mergeCell ref="J13:L13"/>
    <mergeCell ref="J14:L14"/>
    <mergeCell ref="J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>
      <selection activeCell="B29" sqref="B29"/>
    </sheetView>
  </sheetViews>
  <sheetFormatPr defaultRowHeight="15" x14ac:dyDescent="0.25"/>
  <cols>
    <col min="1" max="2" width="27.85546875" customWidth="1"/>
    <col min="3" max="3" width="40.85546875" customWidth="1"/>
    <col min="4" max="4" width="47.85546875" customWidth="1"/>
    <col min="5" max="5" width="33" customWidth="1"/>
    <col min="6" max="6" width="13" customWidth="1"/>
    <col min="7" max="7" width="40.5703125" bestFit="1" customWidth="1"/>
    <col min="8" max="8" width="24.42578125" customWidth="1"/>
  </cols>
  <sheetData>
    <row r="1" spans="1:8" x14ac:dyDescent="0.25">
      <c r="A1" s="8" t="s">
        <v>165</v>
      </c>
      <c r="B1" s="8" t="s">
        <v>164</v>
      </c>
      <c r="C1" s="8" t="s">
        <v>163</v>
      </c>
      <c r="D1" s="8" t="s">
        <v>162</v>
      </c>
      <c r="H1" s="63" t="s">
        <v>162</v>
      </c>
    </row>
    <row r="3" spans="1:8" x14ac:dyDescent="0.25">
      <c r="A3" s="88" t="s">
        <v>161</v>
      </c>
      <c r="B3" s="7">
        <v>1</v>
      </c>
      <c r="C3" s="61" t="s">
        <v>143</v>
      </c>
      <c r="D3" s="82" t="s">
        <v>160</v>
      </c>
      <c r="E3" s="63" t="s">
        <v>159</v>
      </c>
      <c r="F3" s="8">
        <v>1</v>
      </c>
      <c r="G3" s="61" t="s">
        <v>158</v>
      </c>
      <c r="H3" s="63" t="s">
        <v>157</v>
      </c>
    </row>
    <row r="4" spans="1:8" x14ac:dyDescent="0.25">
      <c r="A4" s="88"/>
      <c r="B4" s="61">
        <v>2</v>
      </c>
      <c r="C4" s="61" t="s">
        <v>156</v>
      </c>
      <c r="D4" s="83"/>
      <c r="F4" s="61">
        <v>2</v>
      </c>
      <c r="G4" s="61" t="s">
        <v>155</v>
      </c>
    </row>
    <row r="5" spans="1:8" x14ac:dyDescent="0.25">
      <c r="A5" s="88"/>
      <c r="B5" s="61">
        <v>3</v>
      </c>
      <c r="C5" s="61" t="s">
        <v>126</v>
      </c>
      <c r="D5" s="83"/>
      <c r="F5" s="61">
        <v>3</v>
      </c>
      <c r="G5" s="61" t="s">
        <v>121</v>
      </c>
    </row>
    <row r="6" spans="1:8" x14ac:dyDescent="0.25">
      <c r="A6" s="88"/>
      <c r="B6" s="61">
        <v>4</v>
      </c>
      <c r="C6" s="61" t="s">
        <v>154</v>
      </c>
      <c r="D6" s="83"/>
      <c r="F6" s="61">
        <v>4</v>
      </c>
      <c r="G6" s="61" t="s">
        <v>139</v>
      </c>
    </row>
    <row r="7" spans="1:8" x14ac:dyDescent="0.25">
      <c r="A7" s="88"/>
      <c r="B7" s="61">
        <v>5</v>
      </c>
      <c r="C7" s="61" t="s">
        <v>153</v>
      </c>
      <c r="D7" s="84"/>
      <c r="F7" s="61">
        <v>5</v>
      </c>
      <c r="G7" s="61" t="s">
        <v>152</v>
      </c>
    </row>
    <row r="8" spans="1:8" x14ac:dyDescent="0.25">
      <c r="F8" s="61">
        <v>6</v>
      </c>
      <c r="G8" s="61" t="s">
        <v>137</v>
      </c>
    </row>
    <row r="9" spans="1:8" x14ac:dyDescent="0.25">
      <c r="A9" s="88" t="s">
        <v>151</v>
      </c>
      <c r="B9" s="7">
        <v>1</v>
      </c>
      <c r="C9" s="61" t="s">
        <v>131</v>
      </c>
      <c r="D9" s="88" t="s">
        <v>150</v>
      </c>
      <c r="F9" s="61">
        <v>7</v>
      </c>
      <c r="G9" s="61" t="s">
        <v>149</v>
      </c>
    </row>
    <row r="10" spans="1:8" x14ac:dyDescent="0.25">
      <c r="A10" s="88"/>
      <c r="B10" s="61">
        <v>2</v>
      </c>
      <c r="C10" s="61" t="s">
        <v>148</v>
      </c>
      <c r="D10" s="88"/>
      <c r="F10" s="61">
        <v>8</v>
      </c>
      <c r="G10" s="61" t="s">
        <v>148</v>
      </c>
    </row>
    <row r="11" spans="1:8" x14ac:dyDescent="0.25">
      <c r="A11" s="88"/>
      <c r="B11" s="61">
        <v>3</v>
      </c>
      <c r="C11" s="61" t="s">
        <v>140</v>
      </c>
      <c r="D11" s="88"/>
      <c r="F11" s="61">
        <v>9</v>
      </c>
      <c r="G11" s="61" t="s">
        <v>147</v>
      </c>
    </row>
    <row r="12" spans="1:8" x14ac:dyDescent="0.25">
      <c r="A12" s="88"/>
      <c r="B12" s="61">
        <v>4</v>
      </c>
      <c r="C12" s="61" t="s">
        <v>146</v>
      </c>
      <c r="D12" s="88"/>
      <c r="F12" s="61">
        <v>10</v>
      </c>
      <c r="G12" s="61" t="s">
        <v>145</v>
      </c>
    </row>
    <row r="13" spans="1:8" x14ac:dyDescent="0.25">
      <c r="A13" s="88"/>
      <c r="B13" s="61">
        <v>5</v>
      </c>
      <c r="C13" s="61" t="s">
        <v>144</v>
      </c>
      <c r="D13" s="88"/>
      <c r="F13" s="61">
        <v>11</v>
      </c>
      <c r="G13" s="61" t="s">
        <v>95</v>
      </c>
    </row>
    <row r="14" spans="1:8" x14ac:dyDescent="0.25">
      <c r="F14" s="61">
        <v>12</v>
      </c>
      <c r="G14" s="61" t="s">
        <v>143</v>
      </c>
    </row>
    <row r="15" spans="1:8" x14ac:dyDescent="0.25">
      <c r="A15" s="82" t="s">
        <v>142</v>
      </c>
      <c r="B15" s="7">
        <v>1</v>
      </c>
      <c r="C15" s="61" t="s">
        <v>123</v>
      </c>
      <c r="D15" s="88" t="s">
        <v>141</v>
      </c>
      <c r="F15" s="61">
        <v>13</v>
      </c>
      <c r="G15" s="61" t="s">
        <v>140</v>
      </c>
    </row>
    <row r="16" spans="1:8" x14ac:dyDescent="0.25">
      <c r="A16" s="83"/>
      <c r="B16" s="61">
        <v>2</v>
      </c>
      <c r="C16" s="61" t="s">
        <v>139</v>
      </c>
      <c r="D16" s="88"/>
      <c r="F16" s="61">
        <v>14</v>
      </c>
      <c r="G16" s="61" t="s">
        <v>138</v>
      </c>
    </row>
    <row r="17" spans="1:7" x14ac:dyDescent="0.25">
      <c r="A17" s="83"/>
      <c r="B17" s="61">
        <v>3</v>
      </c>
      <c r="C17" s="61" t="s">
        <v>137</v>
      </c>
      <c r="D17" s="88"/>
      <c r="F17" s="61">
        <v>15</v>
      </c>
      <c r="G17" s="61" t="s">
        <v>136</v>
      </c>
    </row>
    <row r="18" spans="1:7" x14ac:dyDescent="0.25">
      <c r="A18" s="83"/>
      <c r="B18" s="61">
        <v>4</v>
      </c>
      <c r="C18" s="61" t="s">
        <v>135</v>
      </c>
      <c r="D18" s="88"/>
      <c r="F18" s="61">
        <f t="shared" ref="F18:F54" si="0">+F17+1</f>
        <v>16</v>
      </c>
      <c r="G18" s="61" t="s">
        <v>134</v>
      </c>
    </row>
    <row r="19" spans="1:7" x14ac:dyDescent="0.25">
      <c r="A19" s="84"/>
      <c r="B19" s="61">
        <v>5</v>
      </c>
      <c r="C19" s="61" t="s">
        <v>133</v>
      </c>
      <c r="D19" s="88"/>
      <c r="F19" s="61">
        <f t="shared" si="0"/>
        <v>17</v>
      </c>
      <c r="G19" s="61" t="s">
        <v>132</v>
      </c>
    </row>
    <row r="20" spans="1:7" x14ac:dyDescent="0.25">
      <c r="F20" s="61">
        <f t="shared" si="0"/>
        <v>18</v>
      </c>
      <c r="G20" s="61" t="s">
        <v>131</v>
      </c>
    </row>
    <row r="21" spans="1:7" x14ac:dyDescent="0.25">
      <c r="A21" s="92" t="s">
        <v>130</v>
      </c>
      <c r="B21" s="7">
        <v>1</v>
      </c>
      <c r="C21" s="61" t="s">
        <v>129</v>
      </c>
      <c r="D21" s="82" t="s">
        <v>128</v>
      </c>
      <c r="F21" s="61">
        <f t="shared" si="0"/>
        <v>19</v>
      </c>
      <c r="G21" s="61" t="s">
        <v>41</v>
      </c>
    </row>
    <row r="22" spans="1:7" x14ac:dyDescent="0.25">
      <c r="A22" s="92"/>
      <c r="B22" s="61">
        <v>2</v>
      </c>
      <c r="C22" s="61" t="s">
        <v>31</v>
      </c>
      <c r="D22" s="83"/>
      <c r="F22" s="61">
        <f t="shared" si="0"/>
        <v>20</v>
      </c>
      <c r="G22" s="61" t="s">
        <v>127</v>
      </c>
    </row>
    <row r="23" spans="1:7" x14ac:dyDescent="0.25">
      <c r="A23" s="92"/>
      <c r="B23" s="61">
        <v>3</v>
      </c>
      <c r="C23" s="61" t="s">
        <v>100</v>
      </c>
      <c r="D23" s="83"/>
      <c r="F23" s="61">
        <f t="shared" si="0"/>
        <v>21</v>
      </c>
      <c r="G23" s="61" t="s">
        <v>126</v>
      </c>
    </row>
    <row r="24" spans="1:7" x14ac:dyDescent="0.25">
      <c r="A24" s="92"/>
      <c r="B24" s="61">
        <v>4</v>
      </c>
      <c r="C24" s="61" t="s">
        <v>125</v>
      </c>
      <c r="D24" s="84"/>
      <c r="F24" s="61">
        <f t="shared" si="0"/>
        <v>22</v>
      </c>
      <c r="G24" s="61" t="s">
        <v>124</v>
      </c>
    </row>
    <row r="25" spans="1:7" x14ac:dyDescent="0.25">
      <c r="F25" s="61">
        <f t="shared" si="0"/>
        <v>23</v>
      </c>
      <c r="G25" s="61" t="s">
        <v>123</v>
      </c>
    </row>
    <row r="26" spans="1:7" x14ac:dyDescent="0.25">
      <c r="A26" s="93" t="s">
        <v>122</v>
      </c>
      <c r="B26" s="7">
        <v>1</v>
      </c>
      <c r="C26" s="61" t="s">
        <v>121</v>
      </c>
      <c r="D26" s="82" t="s">
        <v>120</v>
      </c>
      <c r="F26" s="61">
        <f t="shared" si="0"/>
        <v>24</v>
      </c>
      <c r="G26" s="61" t="s">
        <v>119</v>
      </c>
    </row>
    <row r="27" spans="1:7" x14ac:dyDescent="0.25">
      <c r="A27" s="93"/>
      <c r="B27" s="61">
        <v>2</v>
      </c>
      <c r="C27" s="61" t="s">
        <v>118</v>
      </c>
      <c r="D27" s="83"/>
      <c r="F27" s="61">
        <f t="shared" si="0"/>
        <v>25</v>
      </c>
      <c r="G27" s="61" t="s">
        <v>117</v>
      </c>
    </row>
    <row r="28" spans="1:7" x14ac:dyDescent="0.25">
      <c r="A28" s="62" t="s">
        <v>116</v>
      </c>
      <c r="B28" s="61">
        <v>3</v>
      </c>
      <c r="C28" s="61" t="s">
        <v>115</v>
      </c>
      <c r="D28" s="83"/>
      <c r="F28" s="61">
        <f t="shared" si="0"/>
        <v>26</v>
      </c>
      <c r="G28" s="61" t="s">
        <v>115</v>
      </c>
    </row>
    <row r="29" spans="1:7" x14ac:dyDescent="0.25">
      <c r="A29" s="91" t="s">
        <v>114</v>
      </c>
      <c r="B29" s="61">
        <v>4</v>
      </c>
      <c r="C29" s="61" t="s">
        <v>113</v>
      </c>
      <c r="D29" s="83"/>
      <c r="F29" s="61">
        <f t="shared" si="0"/>
        <v>27</v>
      </c>
      <c r="G29" s="61" t="s">
        <v>112</v>
      </c>
    </row>
    <row r="30" spans="1:7" x14ac:dyDescent="0.25">
      <c r="A30" s="91"/>
      <c r="B30" s="61">
        <v>5</v>
      </c>
      <c r="C30" s="61" t="s">
        <v>111</v>
      </c>
      <c r="D30" s="83"/>
      <c r="F30" s="61">
        <f t="shared" si="0"/>
        <v>28</v>
      </c>
      <c r="G30" s="61" t="s">
        <v>31</v>
      </c>
    </row>
    <row r="31" spans="1:7" x14ac:dyDescent="0.25">
      <c r="A31" s="91"/>
      <c r="B31" s="61">
        <v>6</v>
      </c>
      <c r="C31" s="61" t="s">
        <v>110</v>
      </c>
      <c r="D31" s="84"/>
      <c r="F31" s="61">
        <f t="shared" si="0"/>
        <v>29</v>
      </c>
      <c r="G31" s="61" t="s">
        <v>99</v>
      </c>
    </row>
    <row r="32" spans="1:7" x14ac:dyDescent="0.25">
      <c r="F32" s="61">
        <f t="shared" si="0"/>
        <v>30</v>
      </c>
      <c r="G32" s="61" t="s">
        <v>109</v>
      </c>
    </row>
    <row r="33" spans="1:7" x14ac:dyDescent="0.25">
      <c r="A33" s="88" t="s">
        <v>108</v>
      </c>
      <c r="B33" s="7">
        <v>1</v>
      </c>
      <c r="C33" s="61" t="s">
        <v>107</v>
      </c>
      <c r="D33" s="88" t="s">
        <v>106</v>
      </c>
      <c r="F33" s="61">
        <f t="shared" si="0"/>
        <v>31</v>
      </c>
      <c r="G33" s="61" t="s">
        <v>105</v>
      </c>
    </row>
    <row r="34" spans="1:7" x14ac:dyDescent="0.25">
      <c r="A34" s="88"/>
      <c r="B34" s="61">
        <v>2</v>
      </c>
      <c r="C34" s="61" t="s">
        <v>90</v>
      </c>
      <c r="D34" s="88"/>
      <c r="F34" s="61">
        <f t="shared" si="0"/>
        <v>32</v>
      </c>
      <c r="G34" s="61" t="s">
        <v>104</v>
      </c>
    </row>
    <row r="35" spans="1:7" x14ac:dyDescent="0.25">
      <c r="A35" s="88"/>
      <c r="B35" s="61">
        <v>3</v>
      </c>
      <c r="C35" s="61" t="s">
        <v>103</v>
      </c>
      <c r="D35" s="88"/>
      <c r="F35" s="61">
        <f t="shared" si="0"/>
        <v>33</v>
      </c>
      <c r="G35" s="61" t="s">
        <v>102</v>
      </c>
    </row>
    <row r="36" spans="1:7" x14ac:dyDescent="0.25">
      <c r="A36" s="88"/>
      <c r="B36" s="61">
        <v>4</v>
      </c>
      <c r="C36" s="61" t="s">
        <v>101</v>
      </c>
      <c r="D36" s="88"/>
      <c r="F36" s="61">
        <f t="shared" si="0"/>
        <v>34</v>
      </c>
      <c r="G36" s="61" t="s">
        <v>100</v>
      </c>
    </row>
    <row r="37" spans="1:7" x14ac:dyDescent="0.25">
      <c r="A37" s="88"/>
      <c r="B37" s="61">
        <v>5</v>
      </c>
      <c r="C37" s="61" t="s">
        <v>99</v>
      </c>
      <c r="D37" s="88"/>
      <c r="F37" s="61">
        <f t="shared" si="0"/>
        <v>35</v>
      </c>
      <c r="G37" s="61" t="s">
        <v>98</v>
      </c>
    </row>
    <row r="38" spans="1:7" x14ac:dyDescent="0.25">
      <c r="F38" s="61">
        <f t="shared" si="0"/>
        <v>36</v>
      </c>
      <c r="G38" s="61" t="s">
        <v>97</v>
      </c>
    </row>
    <row r="39" spans="1:7" x14ac:dyDescent="0.25">
      <c r="A39" s="88" t="s">
        <v>96</v>
      </c>
      <c r="B39" s="7">
        <v>1</v>
      </c>
      <c r="C39" s="61" t="s">
        <v>95</v>
      </c>
      <c r="D39" s="82" t="s">
        <v>94</v>
      </c>
      <c r="F39" s="61">
        <f t="shared" si="0"/>
        <v>37</v>
      </c>
      <c r="G39" s="61" t="s">
        <v>93</v>
      </c>
    </row>
    <row r="40" spans="1:7" x14ac:dyDescent="0.25">
      <c r="A40" s="88"/>
      <c r="B40" s="61">
        <v>2</v>
      </c>
      <c r="C40" s="61" t="s">
        <v>92</v>
      </c>
      <c r="D40" s="83"/>
      <c r="F40" s="61">
        <f t="shared" si="0"/>
        <v>38</v>
      </c>
      <c r="G40" s="61" t="s">
        <v>51</v>
      </c>
    </row>
    <row r="41" spans="1:7" x14ac:dyDescent="0.25">
      <c r="A41" s="88"/>
      <c r="B41" s="61">
        <v>3</v>
      </c>
      <c r="C41" s="61" t="s">
        <v>91</v>
      </c>
      <c r="D41" s="83"/>
      <c r="F41" s="61">
        <f t="shared" si="0"/>
        <v>39</v>
      </c>
      <c r="G41" s="61" t="s">
        <v>90</v>
      </c>
    </row>
    <row r="42" spans="1:7" x14ac:dyDescent="0.25">
      <c r="A42" s="88"/>
      <c r="B42" s="61">
        <v>4</v>
      </c>
      <c r="C42" s="61" t="s">
        <v>89</v>
      </c>
      <c r="D42" s="83"/>
      <c r="F42" s="61">
        <f t="shared" si="0"/>
        <v>40</v>
      </c>
      <c r="G42" s="61" t="s">
        <v>88</v>
      </c>
    </row>
    <row r="43" spans="1:7" x14ac:dyDescent="0.25">
      <c r="A43" s="88"/>
      <c r="B43" s="61">
        <v>5</v>
      </c>
      <c r="C43" s="61" t="s">
        <v>87</v>
      </c>
      <c r="D43" s="84"/>
      <c r="F43" s="61">
        <f t="shared" si="0"/>
        <v>41</v>
      </c>
      <c r="G43" s="61" t="s">
        <v>86</v>
      </c>
    </row>
    <row r="44" spans="1:7" x14ac:dyDescent="0.25">
      <c r="F44" s="61">
        <f t="shared" si="0"/>
        <v>42</v>
      </c>
      <c r="G44" s="61" t="s">
        <v>85</v>
      </c>
    </row>
    <row r="45" spans="1:7" x14ac:dyDescent="0.25">
      <c r="A45" s="88" t="s">
        <v>84</v>
      </c>
      <c r="B45" s="7">
        <v>1</v>
      </c>
      <c r="C45" s="61" t="s">
        <v>83</v>
      </c>
      <c r="D45" s="82" t="s">
        <v>82</v>
      </c>
      <c r="F45" s="61">
        <f t="shared" si="0"/>
        <v>43</v>
      </c>
      <c r="G45" s="61" t="s">
        <v>81</v>
      </c>
    </row>
    <row r="46" spans="1:7" x14ac:dyDescent="0.25">
      <c r="A46" s="88"/>
      <c r="B46" s="61">
        <v>2</v>
      </c>
      <c r="C46" s="61" t="s">
        <v>80</v>
      </c>
      <c r="D46" s="83"/>
      <c r="F46" s="61">
        <f t="shared" si="0"/>
        <v>44</v>
      </c>
      <c r="G46" s="61" t="s">
        <v>79</v>
      </c>
    </row>
    <row r="47" spans="1:7" x14ac:dyDescent="0.25">
      <c r="A47" s="88"/>
      <c r="B47" s="61">
        <v>3</v>
      </c>
      <c r="C47" s="61" t="s">
        <v>78</v>
      </c>
      <c r="D47" s="83"/>
      <c r="F47" s="61">
        <f t="shared" si="0"/>
        <v>45</v>
      </c>
      <c r="G47" s="61" t="s">
        <v>77</v>
      </c>
    </row>
    <row r="48" spans="1:7" x14ac:dyDescent="0.25">
      <c r="A48" s="88"/>
      <c r="B48" s="61">
        <v>4</v>
      </c>
      <c r="C48" s="61" t="s">
        <v>76</v>
      </c>
      <c r="D48" s="83"/>
      <c r="F48" s="61">
        <f t="shared" si="0"/>
        <v>46</v>
      </c>
      <c r="G48" s="61" t="s">
        <v>75</v>
      </c>
    </row>
    <row r="49" spans="1:8" x14ac:dyDescent="0.25">
      <c r="A49" s="88"/>
      <c r="B49" s="61">
        <v>5</v>
      </c>
      <c r="C49" s="61" t="s">
        <v>74</v>
      </c>
      <c r="D49" s="84"/>
      <c r="F49" s="61">
        <f t="shared" si="0"/>
        <v>47</v>
      </c>
      <c r="G49" s="61" t="s">
        <v>73</v>
      </c>
    </row>
    <row r="50" spans="1:8" x14ac:dyDescent="0.25">
      <c r="F50" s="61">
        <f t="shared" si="0"/>
        <v>48</v>
      </c>
      <c r="G50" s="61" t="s">
        <v>72</v>
      </c>
    </row>
    <row r="51" spans="1:8" x14ac:dyDescent="0.25">
      <c r="A51" s="88" t="s">
        <v>71</v>
      </c>
      <c r="B51" s="7">
        <v>1</v>
      </c>
      <c r="C51" s="61" t="s">
        <v>41</v>
      </c>
      <c r="D51" s="82" t="s">
        <v>70</v>
      </c>
      <c r="F51" s="61">
        <f t="shared" si="0"/>
        <v>49</v>
      </c>
      <c r="G51" s="61" t="s">
        <v>69</v>
      </c>
    </row>
    <row r="52" spans="1:8" x14ac:dyDescent="0.25">
      <c r="A52" s="88"/>
      <c r="B52" s="61">
        <v>2</v>
      </c>
      <c r="C52" s="61" t="s">
        <v>68</v>
      </c>
      <c r="D52" s="83"/>
      <c r="F52" s="61">
        <f t="shared" si="0"/>
        <v>50</v>
      </c>
      <c r="G52" s="61" t="s">
        <v>67</v>
      </c>
    </row>
    <row r="53" spans="1:8" x14ac:dyDescent="0.25">
      <c r="A53" s="89" t="s">
        <v>66</v>
      </c>
      <c r="B53" s="61">
        <v>3</v>
      </c>
      <c r="C53" s="61" t="s">
        <v>65</v>
      </c>
      <c r="D53" s="83"/>
      <c r="F53" s="61">
        <f t="shared" si="0"/>
        <v>51</v>
      </c>
      <c r="G53" s="61" t="s">
        <v>64</v>
      </c>
    </row>
    <row r="54" spans="1:8" x14ac:dyDescent="0.25">
      <c r="A54" s="89"/>
      <c r="B54" s="61">
        <v>4</v>
      </c>
      <c r="C54" s="61" t="s">
        <v>63</v>
      </c>
      <c r="D54" s="83"/>
      <c r="F54" s="61">
        <f t="shared" si="0"/>
        <v>52</v>
      </c>
      <c r="G54" s="61" t="s">
        <v>62</v>
      </c>
    </row>
    <row r="55" spans="1:8" ht="15.75" thickBot="1" x14ac:dyDescent="0.3">
      <c r="A55" s="62" t="s">
        <v>61</v>
      </c>
      <c r="B55" s="61">
        <v>5</v>
      </c>
      <c r="C55" s="61" t="s">
        <v>60</v>
      </c>
      <c r="D55" s="83"/>
    </row>
    <row r="56" spans="1:8" ht="19.5" thickBot="1" x14ac:dyDescent="0.35">
      <c r="A56" s="62" t="s">
        <v>59</v>
      </c>
      <c r="B56" s="7">
        <v>6</v>
      </c>
      <c r="C56" s="61" t="s">
        <v>58</v>
      </c>
      <c r="D56" s="84"/>
      <c r="F56" s="85">
        <v>52</v>
      </c>
      <c r="G56" s="86"/>
      <c r="H56" s="87"/>
    </row>
    <row r="58" spans="1:8" x14ac:dyDescent="0.25">
      <c r="A58" s="88" t="s">
        <v>57</v>
      </c>
      <c r="B58" s="7">
        <v>1</v>
      </c>
      <c r="C58" s="61" t="s">
        <v>56</v>
      </c>
      <c r="D58" s="90" t="s">
        <v>55</v>
      </c>
    </row>
    <row r="59" spans="1:8" x14ac:dyDescent="0.25">
      <c r="A59" s="88"/>
      <c r="B59" s="61">
        <v>2</v>
      </c>
      <c r="C59" s="61" t="s">
        <v>33</v>
      </c>
      <c r="D59" s="90"/>
    </row>
    <row r="60" spans="1:8" x14ac:dyDescent="0.25">
      <c r="A60" s="62" t="s">
        <v>54</v>
      </c>
      <c r="B60" s="61">
        <v>3</v>
      </c>
      <c r="C60" s="61" t="s">
        <v>53</v>
      </c>
      <c r="D60" s="90"/>
    </row>
    <row r="61" spans="1:8" x14ac:dyDescent="0.25">
      <c r="A61" s="62" t="s">
        <v>52</v>
      </c>
      <c r="B61" s="61">
        <v>4</v>
      </c>
      <c r="C61" s="61" t="s">
        <v>51</v>
      </c>
      <c r="D61" s="90"/>
    </row>
    <row r="62" spans="1:8" x14ac:dyDescent="0.25">
      <c r="A62" s="89" t="s">
        <v>50</v>
      </c>
      <c r="B62" s="61">
        <v>5</v>
      </c>
      <c r="C62" s="61" t="s">
        <v>49</v>
      </c>
      <c r="D62" s="90"/>
    </row>
    <row r="63" spans="1:8" x14ac:dyDescent="0.25">
      <c r="A63" s="89"/>
      <c r="B63" s="7">
        <v>6</v>
      </c>
      <c r="C63" s="61" t="s">
        <v>48</v>
      </c>
      <c r="D63" s="90"/>
    </row>
    <row r="64" spans="1:8" x14ac:dyDescent="0.25">
      <c r="A64" s="89"/>
      <c r="B64" s="7">
        <v>7</v>
      </c>
      <c r="C64" s="61" t="s">
        <v>47</v>
      </c>
      <c r="D64" s="90"/>
    </row>
    <row r="66" spans="1:4" x14ac:dyDescent="0.25">
      <c r="A66" s="88" t="s">
        <v>46</v>
      </c>
      <c r="B66" s="7">
        <v>1</v>
      </c>
      <c r="C66" s="61" t="s">
        <v>45</v>
      </c>
      <c r="D66" s="88" t="s">
        <v>44</v>
      </c>
    </row>
    <row r="67" spans="1:4" x14ac:dyDescent="0.25">
      <c r="A67" s="88"/>
      <c r="B67" s="7">
        <v>2</v>
      </c>
      <c r="C67" s="61" t="s">
        <v>43</v>
      </c>
      <c r="D67" s="88"/>
    </row>
    <row r="68" spans="1:4" x14ac:dyDescent="0.25">
      <c r="A68" s="88"/>
      <c r="B68" s="7">
        <v>3</v>
      </c>
      <c r="C68" s="61" t="s">
        <v>33</v>
      </c>
      <c r="D68" s="88"/>
    </row>
    <row r="69" spans="1:4" x14ac:dyDescent="0.25">
      <c r="A69" s="62" t="s">
        <v>42</v>
      </c>
      <c r="B69" s="62">
        <v>4</v>
      </c>
      <c r="C69" s="61" t="s">
        <v>41</v>
      </c>
      <c r="D69" s="88"/>
    </row>
    <row r="70" spans="1:4" x14ac:dyDescent="0.25">
      <c r="A70" s="89" t="s">
        <v>40</v>
      </c>
      <c r="B70" s="62">
        <v>5</v>
      </c>
      <c r="C70" s="61" t="s">
        <v>31</v>
      </c>
      <c r="D70" s="88"/>
    </row>
    <row r="71" spans="1:4" x14ac:dyDescent="0.25">
      <c r="A71" s="89"/>
      <c r="B71" s="7">
        <v>6</v>
      </c>
      <c r="C71" s="61" t="s">
        <v>39</v>
      </c>
      <c r="D71" s="88"/>
    </row>
    <row r="73" spans="1:4" x14ac:dyDescent="0.25">
      <c r="A73" s="88" t="s">
        <v>38</v>
      </c>
      <c r="B73" s="7">
        <v>1</v>
      </c>
      <c r="C73" s="61" t="s">
        <v>37</v>
      </c>
      <c r="D73" s="88" t="s">
        <v>36</v>
      </c>
    </row>
    <row r="74" spans="1:4" x14ac:dyDescent="0.25">
      <c r="A74" s="88"/>
      <c r="B74" s="61">
        <v>2</v>
      </c>
      <c r="C74" s="61" t="s">
        <v>35</v>
      </c>
      <c r="D74" s="88"/>
    </row>
    <row r="75" spans="1:4" x14ac:dyDescent="0.25">
      <c r="A75" s="88"/>
      <c r="B75" s="61">
        <v>3</v>
      </c>
      <c r="C75" s="61" t="s">
        <v>34</v>
      </c>
      <c r="D75" s="88"/>
    </row>
    <row r="76" spans="1:4" x14ac:dyDescent="0.25">
      <c r="A76" s="88"/>
      <c r="B76" s="61">
        <v>4</v>
      </c>
      <c r="C76" s="61" t="s">
        <v>33</v>
      </c>
      <c r="D76" s="88"/>
    </row>
    <row r="77" spans="1:4" x14ac:dyDescent="0.25">
      <c r="A77" s="89" t="s">
        <v>32</v>
      </c>
      <c r="B77" s="62">
        <v>5</v>
      </c>
      <c r="C77" s="61" t="s">
        <v>31</v>
      </c>
      <c r="D77" s="88"/>
    </row>
    <row r="78" spans="1:4" x14ac:dyDescent="0.25">
      <c r="A78" s="89"/>
      <c r="B78" s="61">
        <v>6</v>
      </c>
      <c r="C78" s="61" t="s">
        <v>30</v>
      </c>
      <c r="D78" s="88"/>
    </row>
    <row r="79" spans="1:4" x14ac:dyDescent="0.25">
      <c r="A79" s="89"/>
      <c r="B79" s="61">
        <v>7</v>
      </c>
      <c r="C79" s="61" t="s">
        <v>29</v>
      </c>
      <c r="D79" s="88"/>
    </row>
    <row r="80" spans="1:4" ht="15.75" thickBot="1" x14ac:dyDescent="0.3"/>
    <row r="81" spans="1:4" ht="19.5" thickBot="1" x14ac:dyDescent="0.35">
      <c r="A81" s="59" t="s">
        <v>17</v>
      </c>
      <c r="B81" s="58">
        <f>7+6+7+-6+5+5+5+6+4+5+5+5</f>
        <v>54</v>
      </c>
      <c r="D81" s="57">
        <v>49</v>
      </c>
    </row>
    <row r="82" spans="1:4" ht="18.75" x14ac:dyDescent="0.25">
      <c r="C82" t="s">
        <v>28</v>
      </c>
      <c r="D82" s="56">
        <f>2.5*24</f>
        <v>60</v>
      </c>
    </row>
  </sheetData>
  <mergeCells count="30">
    <mergeCell ref="A3:A7"/>
    <mergeCell ref="A9:A13"/>
    <mergeCell ref="A15:A19"/>
    <mergeCell ref="A21:A24"/>
    <mergeCell ref="A26:A27"/>
    <mergeCell ref="A66:A68"/>
    <mergeCell ref="A70:A71"/>
    <mergeCell ref="A73:A76"/>
    <mergeCell ref="A77:A79"/>
    <mergeCell ref="D15:D19"/>
    <mergeCell ref="D73:D79"/>
    <mergeCell ref="D66:D71"/>
    <mergeCell ref="D58:D64"/>
    <mergeCell ref="A33:A37"/>
    <mergeCell ref="A39:A43"/>
    <mergeCell ref="A45:A49"/>
    <mergeCell ref="A51:A52"/>
    <mergeCell ref="A53:A54"/>
    <mergeCell ref="A58:A59"/>
    <mergeCell ref="A62:A64"/>
    <mergeCell ref="A29:A31"/>
    <mergeCell ref="D3:D7"/>
    <mergeCell ref="F56:H56"/>
    <mergeCell ref="D51:D56"/>
    <mergeCell ref="D45:D49"/>
    <mergeCell ref="D33:D37"/>
    <mergeCell ref="D39:D43"/>
    <mergeCell ref="D26:D31"/>
    <mergeCell ref="D21:D24"/>
    <mergeCell ref="D9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topLeftCell="A4" workbookViewId="0">
      <selection activeCell="D11" sqref="D11:J11"/>
    </sheetView>
  </sheetViews>
  <sheetFormatPr defaultRowHeight="15" x14ac:dyDescent="0.25"/>
  <cols>
    <col min="3" max="3" width="15.42578125" customWidth="1"/>
    <col min="6" max="6" width="18.5703125" bestFit="1" customWidth="1"/>
    <col min="7" max="7" width="18.28515625" bestFit="1" customWidth="1"/>
    <col min="8" max="9" width="13.5703125" bestFit="1" customWidth="1"/>
    <col min="10" max="11" width="13.28515625" bestFit="1" customWidth="1"/>
    <col min="12" max="12" width="14.7109375" customWidth="1"/>
    <col min="13" max="13" width="12.28515625" bestFit="1" customWidth="1"/>
    <col min="14" max="14" width="21.42578125" bestFit="1" customWidth="1"/>
    <col min="15" max="15" width="22" customWidth="1"/>
    <col min="16" max="16" width="20.7109375" customWidth="1"/>
    <col min="17" max="17" width="21.5703125" customWidth="1"/>
  </cols>
  <sheetData>
    <row r="1" spans="1:17" x14ac:dyDescent="0.25">
      <c r="A1" s="124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6"/>
    </row>
    <row r="2" spans="1:17" ht="15.75" thickBot="1" x14ac:dyDescent="0.3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9"/>
    </row>
    <row r="3" spans="1:17" x14ac:dyDescent="0.25">
      <c r="A3" s="1"/>
      <c r="B3" s="1"/>
      <c r="C3" s="2"/>
      <c r="D3" s="2"/>
      <c r="E3" s="2"/>
      <c r="F3" s="2"/>
      <c r="G3" s="2"/>
      <c r="H3" s="2"/>
      <c r="I3" s="2"/>
      <c r="J3" s="3"/>
      <c r="K3" s="4"/>
    </row>
    <row r="4" spans="1:17" x14ac:dyDescent="0.25">
      <c r="A4" s="1"/>
      <c r="B4" s="1"/>
      <c r="C4" s="2"/>
      <c r="D4" s="2"/>
      <c r="E4" s="2"/>
      <c r="F4" s="2"/>
      <c r="G4" s="3"/>
      <c r="H4" s="4"/>
    </row>
    <row r="5" spans="1:17" ht="15" customHeight="1" x14ac:dyDescent="0.25">
      <c r="H5" s="140" t="s">
        <v>1</v>
      </c>
      <c r="I5" s="141"/>
      <c r="J5" s="141"/>
      <c r="N5" s="130" t="s">
        <v>2</v>
      </c>
      <c r="O5" s="130"/>
      <c r="P5" s="130" t="s">
        <v>3</v>
      </c>
      <c r="Q5" s="130"/>
    </row>
    <row r="6" spans="1:17" ht="46.5" customHeight="1" x14ac:dyDescent="0.25">
      <c r="A6" s="1"/>
      <c r="B6" s="1"/>
      <c r="C6" s="1"/>
      <c r="D6" s="1"/>
      <c r="E6" s="1"/>
      <c r="F6" s="6" t="s">
        <v>4</v>
      </c>
      <c r="G6" s="7" t="s">
        <v>5</v>
      </c>
      <c r="H6" s="60" t="s">
        <v>6</v>
      </c>
      <c r="I6" s="60" t="s">
        <v>7</v>
      </c>
      <c r="J6" s="139" t="s">
        <v>184</v>
      </c>
      <c r="N6" s="130"/>
      <c r="O6" s="130"/>
      <c r="P6" s="130"/>
      <c r="Q6" s="130"/>
    </row>
    <row r="7" spans="1:17" x14ac:dyDescent="0.25">
      <c r="A7" s="1"/>
      <c r="B7" s="1"/>
      <c r="C7" s="1"/>
      <c r="D7" s="1"/>
      <c r="E7" s="1"/>
      <c r="G7" s="9"/>
    </row>
    <row r="8" spans="1:17" ht="18.75" x14ac:dyDescent="0.3">
      <c r="A8" s="1"/>
      <c r="B8" s="1"/>
      <c r="C8" s="1"/>
      <c r="D8" s="1"/>
      <c r="E8" s="1"/>
      <c r="F8" s="10">
        <f>+K13+K15+K21+M26+K11+K17</f>
        <v>1448043.55</v>
      </c>
      <c r="G8" s="11">
        <f>+L13+L15+L21</f>
        <v>1448043.55</v>
      </c>
      <c r="H8" s="12">
        <f>+K11/F8</f>
        <v>0.24591908855227454</v>
      </c>
      <c r="I8" s="12">
        <f>+(K13+K15+K21)/F8</f>
        <v>0.6236663255051963</v>
      </c>
      <c r="J8" s="142">
        <f>+K17/F8</f>
        <v>0.10358804471039562</v>
      </c>
      <c r="K8" s="134" t="s">
        <v>4</v>
      </c>
      <c r="L8" s="5" t="s">
        <v>5</v>
      </c>
      <c r="O8" s="14"/>
    </row>
    <row r="9" spans="1:17" x14ac:dyDescent="0.25">
      <c r="D9" s="15"/>
      <c r="E9" s="15"/>
      <c r="F9" s="15"/>
      <c r="G9" s="15"/>
      <c r="H9" s="15"/>
      <c r="I9" s="15"/>
      <c r="J9" s="15"/>
      <c r="N9" s="16" t="s">
        <v>8</v>
      </c>
      <c r="O9" s="17" t="s">
        <v>9</v>
      </c>
      <c r="P9" s="16" t="s">
        <v>8</v>
      </c>
      <c r="Q9" s="17" t="s">
        <v>9</v>
      </c>
    </row>
    <row r="10" spans="1:17" ht="6.75" customHeight="1" thickBot="1" x14ac:dyDescent="0.3">
      <c r="D10" s="15"/>
      <c r="E10" s="15"/>
      <c r="F10" s="15"/>
      <c r="G10" s="15"/>
      <c r="H10" s="15"/>
      <c r="I10" s="15"/>
      <c r="J10" s="15"/>
      <c r="N10" s="14"/>
      <c r="O10" s="18"/>
      <c r="P10" s="14"/>
      <c r="Q10" s="18"/>
    </row>
    <row r="11" spans="1:17" ht="15.75" thickBot="1" x14ac:dyDescent="0.3">
      <c r="A11" s="97" t="s">
        <v>10</v>
      </c>
      <c r="B11" s="98"/>
      <c r="C11" s="98"/>
      <c r="D11" s="131"/>
      <c r="E11" s="132"/>
      <c r="F11" s="132"/>
      <c r="G11" s="132"/>
      <c r="H11" s="132"/>
      <c r="I11" s="132"/>
      <c r="J11" s="133"/>
      <c r="K11" s="19">
        <v>356101.55</v>
      </c>
      <c r="N11" s="20">
        <v>1200000</v>
      </c>
      <c r="O11" s="21">
        <v>960000</v>
      </c>
      <c r="P11" s="22">
        <v>1170000</v>
      </c>
      <c r="Q11" s="23">
        <v>1285000</v>
      </c>
    </row>
    <row r="12" spans="1:17" ht="7.5" customHeight="1" thickBot="1" x14ac:dyDescent="0.3">
      <c r="D12" s="15"/>
      <c r="E12" s="15"/>
      <c r="F12" s="15"/>
      <c r="G12" s="15"/>
      <c r="H12" s="15"/>
      <c r="I12" s="15"/>
      <c r="J12" s="15"/>
      <c r="K12" s="24"/>
      <c r="L12" s="15"/>
      <c r="M12" s="13"/>
      <c r="O12" s="25"/>
      <c r="Q12" s="25"/>
    </row>
    <row r="13" spans="1:17" s="29" customFormat="1" ht="15.75" thickBot="1" x14ac:dyDescent="0.3">
      <c r="A13" s="112" t="s">
        <v>11</v>
      </c>
      <c r="B13" s="113"/>
      <c r="C13" s="114"/>
      <c r="D13" s="115"/>
      <c r="E13" s="116"/>
      <c r="F13" s="116"/>
      <c r="G13" s="116"/>
      <c r="H13" s="116"/>
      <c r="I13" s="116"/>
      <c r="J13" s="116"/>
      <c r="K13" s="26">
        <f>601476+109859+45000+15000</f>
        <v>771335</v>
      </c>
      <c r="L13" s="27">
        <v>818901.02</v>
      </c>
      <c r="M13" s="28"/>
      <c r="N13" s="25"/>
      <c r="O13" s="25"/>
      <c r="P13" s="25"/>
      <c r="Q13" s="25"/>
    </row>
    <row r="14" spans="1:17" s="29" customFormat="1" ht="15.75" thickBot="1" x14ac:dyDescent="0.3">
      <c r="A14" s="30"/>
      <c r="B14" s="30"/>
      <c r="D14" s="31"/>
      <c r="E14" s="31"/>
      <c r="F14" s="31"/>
      <c r="G14" s="31"/>
      <c r="H14" s="31"/>
      <c r="I14" s="31"/>
      <c r="J14" s="31"/>
      <c r="K14" s="32"/>
      <c r="L14" s="33"/>
      <c r="M14" s="34"/>
      <c r="N14" s="25"/>
      <c r="O14" s="25"/>
      <c r="P14" s="20">
        <f>+K13+K15</f>
        <v>804151</v>
      </c>
      <c r="Q14" s="35">
        <f>+L13+L15</f>
        <v>1245297.55</v>
      </c>
    </row>
    <row r="15" spans="1:17" ht="15.75" thickBot="1" x14ac:dyDescent="0.3">
      <c r="A15" s="117" t="s">
        <v>181</v>
      </c>
      <c r="B15" s="118"/>
      <c r="C15" s="119"/>
      <c r="D15" s="36"/>
      <c r="E15" s="36"/>
      <c r="F15" s="36"/>
      <c r="G15" s="36"/>
      <c r="H15" s="36"/>
      <c r="I15" s="36"/>
      <c r="J15" s="36"/>
      <c r="K15" s="27">
        <v>32816</v>
      </c>
      <c r="L15" s="7">
        <v>426396.53</v>
      </c>
      <c r="M15" s="28"/>
      <c r="N15" s="25"/>
      <c r="O15" s="25"/>
      <c r="P15" s="25"/>
      <c r="Q15" s="25"/>
    </row>
    <row r="16" spans="1:17" ht="15.75" thickBot="1" x14ac:dyDescent="0.3">
      <c r="A16" s="135"/>
      <c r="B16" s="135"/>
      <c r="C16" s="135"/>
      <c r="D16" s="15"/>
      <c r="E16" s="15"/>
      <c r="F16" s="15"/>
      <c r="G16" s="15"/>
      <c r="H16" s="15"/>
      <c r="I16" s="15"/>
      <c r="J16" s="15"/>
      <c r="K16" s="15"/>
      <c r="L16" s="37"/>
      <c r="M16" s="28"/>
      <c r="N16" s="25"/>
      <c r="O16" s="25"/>
      <c r="P16" s="25"/>
      <c r="Q16" s="25"/>
    </row>
    <row r="17" spans="1:17" ht="15.75" thickBot="1" x14ac:dyDescent="0.3">
      <c r="A17" s="117" t="s">
        <v>183</v>
      </c>
      <c r="B17" s="118"/>
      <c r="C17" s="119"/>
      <c r="D17" s="136" t="s">
        <v>182</v>
      </c>
      <c r="E17" s="137"/>
      <c r="F17" s="137"/>
      <c r="G17" s="137"/>
      <c r="H17" s="137"/>
      <c r="I17" s="137"/>
      <c r="J17" s="138"/>
      <c r="K17" s="27">
        <v>150000</v>
      </c>
      <c r="L17" s="7"/>
      <c r="N17" s="16" t="s">
        <v>12</v>
      </c>
      <c r="O17" s="17" t="s">
        <v>13</v>
      </c>
      <c r="P17" s="16" t="s">
        <v>12</v>
      </c>
      <c r="Q17" s="17" t="s">
        <v>13</v>
      </c>
    </row>
    <row r="18" spans="1:17" ht="7.5" customHeight="1" x14ac:dyDescent="0.25">
      <c r="D18" s="15"/>
      <c r="E18" s="15"/>
      <c r="F18" s="15"/>
      <c r="G18" s="15"/>
      <c r="H18" s="15"/>
      <c r="I18" s="15"/>
      <c r="J18" s="15"/>
      <c r="K18" s="15"/>
      <c r="L18" s="37"/>
      <c r="N18" s="14"/>
      <c r="O18" s="18"/>
      <c r="P18" s="14"/>
      <c r="Q18" s="18"/>
    </row>
    <row r="19" spans="1:17" x14ac:dyDescent="0.25">
      <c r="D19" s="15"/>
      <c r="E19" s="15"/>
      <c r="F19" s="15"/>
      <c r="G19" s="15"/>
      <c r="H19" s="15"/>
      <c r="I19" s="15"/>
      <c r="J19" s="15"/>
      <c r="K19" s="15"/>
      <c r="L19" s="37"/>
      <c r="N19" s="21">
        <v>530000</v>
      </c>
      <c r="O19" s="21">
        <v>530000</v>
      </c>
      <c r="P19" s="22">
        <v>130000</v>
      </c>
      <c r="Q19" s="38">
        <v>250000</v>
      </c>
    </row>
    <row r="20" spans="1:17" ht="5.25" customHeight="1" thickBot="1" x14ac:dyDescent="0.3">
      <c r="D20" s="15"/>
      <c r="E20" s="15"/>
      <c r="F20" s="15"/>
      <c r="G20" s="15"/>
      <c r="H20" s="15"/>
      <c r="I20" s="15"/>
      <c r="J20" s="15"/>
      <c r="K20" s="15"/>
      <c r="L20" s="37"/>
      <c r="N20" s="14"/>
      <c r="O20" s="18"/>
    </row>
    <row r="21" spans="1:17" ht="15.75" thickBot="1" x14ac:dyDescent="0.3">
      <c r="A21" s="120" t="s">
        <v>14</v>
      </c>
      <c r="B21" s="120"/>
      <c r="C21" s="120"/>
      <c r="D21" s="121"/>
      <c r="E21" s="121"/>
      <c r="F21" s="121"/>
      <c r="G21" s="121"/>
      <c r="H21" s="121"/>
      <c r="I21" s="121"/>
      <c r="J21" s="121"/>
      <c r="K21" s="27">
        <f>44480+54465</f>
        <v>98945</v>
      </c>
      <c r="L21" s="26">
        <v>202746</v>
      </c>
      <c r="M21" s="39"/>
      <c r="N21" s="25"/>
      <c r="O21" s="25"/>
      <c r="P21" s="40">
        <f>+K21+M26</f>
        <v>137791</v>
      </c>
      <c r="Q21" s="40">
        <f>+L21</f>
        <v>202746</v>
      </c>
    </row>
    <row r="22" spans="1:17" s="41" customFormat="1" x14ac:dyDescent="0.25">
      <c r="A22" s="30"/>
      <c r="B22" s="30"/>
      <c r="D22" s="33"/>
      <c r="E22" s="33"/>
      <c r="F22" s="33"/>
      <c r="G22" s="33"/>
      <c r="H22" s="33"/>
      <c r="I22" s="33"/>
      <c r="J22" s="33"/>
      <c r="K22" s="33"/>
    </row>
    <row r="23" spans="1:17" s="41" customFormat="1" x14ac:dyDescent="0.25">
      <c r="A23" s="30"/>
      <c r="B23" s="30"/>
      <c r="D23" s="33"/>
      <c r="E23" s="33"/>
      <c r="F23" s="33"/>
      <c r="G23" s="33"/>
      <c r="H23" s="33"/>
      <c r="I23" s="33"/>
      <c r="J23" s="33"/>
      <c r="K23" s="33"/>
    </row>
    <row r="24" spans="1:17" s="41" customFormat="1" x14ac:dyDescent="0.25">
      <c r="A24" s="30"/>
      <c r="B24" s="30"/>
      <c r="D24" s="33"/>
      <c r="E24" s="33"/>
      <c r="F24" s="33"/>
      <c r="G24" s="33"/>
      <c r="H24" s="33"/>
      <c r="I24" s="33"/>
      <c r="J24" s="33"/>
      <c r="K24" s="33"/>
    </row>
    <row r="25" spans="1:17" s="41" customFormat="1" ht="15.75" thickBot="1" x14ac:dyDescent="0.3">
      <c r="A25" s="30"/>
      <c r="B25" s="30"/>
      <c r="D25" s="33"/>
      <c r="E25" s="33"/>
      <c r="F25" s="33"/>
      <c r="G25" s="33"/>
      <c r="H25" s="33"/>
      <c r="I25" s="33"/>
      <c r="J25" s="33"/>
      <c r="K25" s="33"/>
    </row>
    <row r="26" spans="1:17" ht="37.5" customHeight="1" thickBot="1" x14ac:dyDescent="0.3">
      <c r="A26" s="122" t="s">
        <v>15</v>
      </c>
      <c r="B26" s="123"/>
      <c r="C26" s="97"/>
      <c r="D26" s="98"/>
      <c r="E26" s="98"/>
      <c r="F26" s="98"/>
      <c r="G26" s="98"/>
      <c r="H26" s="98"/>
      <c r="I26" s="98"/>
      <c r="J26" s="99"/>
      <c r="K26" s="42">
        <v>352748</v>
      </c>
      <c r="L26" s="43">
        <v>313902</v>
      </c>
      <c r="M26" s="42">
        <f>+K26-L26</f>
        <v>38846</v>
      </c>
    </row>
    <row r="27" spans="1:17" ht="15.75" thickBot="1" x14ac:dyDescent="0.3"/>
    <row r="28" spans="1:17" ht="15.75" thickBot="1" x14ac:dyDescent="0.3">
      <c r="A28" s="97" t="s">
        <v>10</v>
      </c>
      <c r="B28" s="98"/>
      <c r="C28" s="99"/>
    </row>
    <row r="29" spans="1:17" ht="15.75" thickBot="1" x14ac:dyDescent="0.3">
      <c r="A29" t="s">
        <v>16</v>
      </c>
      <c r="G29" t="s">
        <v>17</v>
      </c>
      <c r="H29" s="44">
        <f>SUM(H31:H36)</f>
        <v>448000</v>
      </c>
    </row>
    <row r="30" spans="1:17" ht="15.75" thickBot="1" x14ac:dyDescent="0.3">
      <c r="C30" s="45"/>
      <c r="L30" s="100"/>
      <c r="M30" s="100"/>
      <c r="N30" s="100"/>
      <c r="O30" s="46"/>
    </row>
    <row r="31" spans="1:17" x14ac:dyDescent="0.25">
      <c r="A31" s="47" t="s">
        <v>18</v>
      </c>
      <c r="B31" s="101" t="s">
        <v>19</v>
      </c>
      <c r="C31" s="102"/>
      <c r="D31" s="103"/>
      <c r="E31" s="103"/>
      <c r="F31" s="104"/>
      <c r="H31" s="48">
        <v>50000</v>
      </c>
    </row>
    <row r="32" spans="1:17" x14ac:dyDescent="0.25">
      <c r="A32" s="49">
        <v>4.3078703703703702E-2</v>
      </c>
      <c r="B32" s="105" t="s">
        <v>20</v>
      </c>
      <c r="C32" s="105"/>
      <c r="D32" s="105"/>
      <c r="E32" s="105"/>
      <c r="F32" s="105"/>
      <c r="H32" s="48">
        <v>55000</v>
      </c>
    </row>
    <row r="33" spans="1:8" x14ac:dyDescent="0.25">
      <c r="A33" s="50" t="s">
        <v>21</v>
      </c>
      <c r="B33" s="106" t="s">
        <v>22</v>
      </c>
      <c r="C33" s="107"/>
      <c r="D33" s="107"/>
      <c r="E33" s="107"/>
      <c r="F33" s="108"/>
      <c r="H33" s="48">
        <v>168000</v>
      </c>
    </row>
    <row r="34" spans="1:8" x14ac:dyDescent="0.25">
      <c r="A34" s="51" t="s">
        <v>23</v>
      </c>
      <c r="B34" s="109" t="s">
        <v>24</v>
      </c>
      <c r="C34" s="110"/>
      <c r="D34" s="110"/>
      <c r="E34" s="110"/>
      <c r="F34" s="111"/>
      <c r="H34" s="52">
        <f>8000*14</f>
        <v>112000</v>
      </c>
    </row>
    <row r="35" spans="1:8" x14ac:dyDescent="0.25">
      <c r="A35" s="51">
        <v>4.2372685185185187E-2</v>
      </c>
      <c r="B35" s="94" t="s">
        <v>25</v>
      </c>
      <c r="C35" s="95"/>
      <c r="D35" s="95"/>
      <c r="E35" s="95"/>
      <c r="F35" s="96"/>
      <c r="H35" s="52">
        <v>38000</v>
      </c>
    </row>
    <row r="36" spans="1:8" x14ac:dyDescent="0.25">
      <c r="A36" s="53" t="s">
        <v>26</v>
      </c>
      <c r="B36" s="94" t="s">
        <v>27</v>
      </c>
      <c r="C36" s="95"/>
      <c r="D36" s="95"/>
      <c r="E36" s="95"/>
      <c r="F36" s="96"/>
      <c r="H36" s="54">
        <v>25000</v>
      </c>
    </row>
    <row r="37" spans="1:8" x14ac:dyDescent="0.25">
      <c r="H37" s="55"/>
    </row>
  </sheetData>
  <mergeCells count="23">
    <mergeCell ref="A26:B26"/>
    <mergeCell ref="C26:J26"/>
    <mergeCell ref="A1:P2"/>
    <mergeCell ref="N5:O6"/>
    <mergeCell ref="P5:Q6"/>
    <mergeCell ref="A11:C11"/>
    <mergeCell ref="D11:J11"/>
    <mergeCell ref="A17:C17"/>
    <mergeCell ref="D17:J17"/>
    <mergeCell ref="H5:J5"/>
    <mergeCell ref="A13:C13"/>
    <mergeCell ref="D13:J13"/>
    <mergeCell ref="A15:C15"/>
    <mergeCell ref="A21:C21"/>
    <mergeCell ref="D21:J21"/>
    <mergeCell ref="B35:F35"/>
    <mergeCell ref="B36:F36"/>
    <mergeCell ref="A28:C28"/>
    <mergeCell ref="L30:N30"/>
    <mergeCell ref="B31:F31"/>
    <mergeCell ref="B32:F32"/>
    <mergeCell ref="B33:F33"/>
    <mergeCell ref="B34:F34"/>
  </mergeCells>
  <pageMargins left="0.7" right="0.7" top="0.75" bottom="0.75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Le presenze</vt:lpstr>
      <vt:lpstr>I dati di Partecip</vt:lpstr>
      <vt:lpstr>Riepilogo saldi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traina</dc:creator>
  <cp:lastModifiedBy>andrea sisti</cp:lastModifiedBy>
  <dcterms:created xsi:type="dcterms:W3CDTF">2016-01-29T19:52:26Z</dcterms:created>
  <dcterms:modified xsi:type="dcterms:W3CDTF">2016-01-29T20:11:20Z</dcterms:modified>
</cp:coreProperties>
</file>